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TINÚN" sheetId="5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53" l="1"/>
  <c r="K24" i="53"/>
  <c r="K23" i="53"/>
  <c r="K22" i="53"/>
  <c r="L13" i="53"/>
  <c r="J13" i="53"/>
  <c r="L12" i="53"/>
  <c r="J12" i="53"/>
  <c r="L14" i="53" l="1"/>
  <c r="N13" i="53"/>
  <c r="K13" i="53" s="1"/>
  <c r="J14" i="53"/>
  <c r="K26" i="53"/>
  <c r="L26" i="53" s="1"/>
  <c r="N12" i="53"/>
  <c r="M13" i="53" l="1"/>
  <c r="L24" i="53"/>
  <c r="L25" i="53"/>
  <c r="L22" i="53"/>
  <c r="L23" i="53"/>
  <c r="N14" i="53"/>
  <c r="M12" i="53"/>
  <c r="K12" i="53"/>
  <c r="K14" i="53" l="1"/>
  <c r="M14" i="53"/>
</calcChain>
</file>

<file path=xl/sharedStrings.xml><?xml version="1.0" encoding="utf-8"?>
<sst xmlns="http://schemas.openxmlformats.org/spreadsheetml/2006/main" count="88" uniqueCount="46">
  <si>
    <t>INSTITUTO ELECTORAL DEL ESTADO DE CAMPECHE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</si>
  <si>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</si>
  <si>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</si>
  <si>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</si>
  <si>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</si>
  <si>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</si>
  <si>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</si>
  <si>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</si>
  <si>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</si>
  <si>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</si>
  <si>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</si>
  <si>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</si>
  <si>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</si>
  <si>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</si>
  <si>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</si>
  <si>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</si>
  <si>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</si>
  <si>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</si>
  <si>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</si>
  <si>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</si>
  <si>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</si>
  <si>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</si>
  <si>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</si>
  <si>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</si>
  <si>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</si>
  <si>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</si>
  <si>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</si>
  <si>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</si>
  <si>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</si>
  <si>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</si>
  <si>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PRD</t>
  </si>
  <si>
    <t>JUNTA MUNICIPAL DE TINÚN</t>
  </si>
  <si>
    <t>PROCESO ELECTORAL ESTATAL ORDINARIO 2021</t>
  </si>
  <si>
    <t>VAXCAMPECHE</t>
  </si>
  <si>
    <t>MARIA ELIZABETH PEREZ OSALDE</t>
  </si>
  <si>
    <t>IMELDA CONCEPCION VAZQUEZ CEN</t>
  </si>
  <si>
    <t>ALEJANDRO DZIB CHAN</t>
  </si>
  <si>
    <t>CONCEPCION CHI GARRIDO</t>
  </si>
  <si>
    <t>PEDRO ANTONIO PEREZ SOSA</t>
  </si>
  <si>
    <t>ANGELA GUADALUPE PECH UC</t>
  </si>
  <si>
    <t>ROSMIL DE LOS ANGELES CHI MUÑOZ</t>
  </si>
  <si>
    <t>RICARDO ARVIZU CHE</t>
  </si>
  <si>
    <t>AIDA IRENE FLORES MUÑOS</t>
  </si>
  <si>
    <t>ANGEL DAVID MUKUL VAZQUEZ</t>
  </si>
  <si>
    <t>NAYANCY DEL JESUS CEN CHI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</si>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</sst>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796-4BAA-88A3-770413CD3C9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796-4BAA-88A3-770413CD3C92}"/>
              </c:ext>
            </c:extLst>
          </c:dPt>
          <c:dLbls>
            <c:dLbl>
              <c:idx val="0"/>
              <c:layout>
                <c:manualLayout>
                  <c:x val="-0.16832938051418289"/>
                  <c:y val="0.1800862960311780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96-4BAA-88A3-770413CD3C92}"/>
                </c:ext>
              </c:extLst>
            </c:dLbl>
            <c:dLbl>
              <c:idx val="1"/>
              <c:layout>
                <c:manualLayout>
                  <c:x val="0.15969926951902114"/>
                  <c:y val="-0.2977426827328405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96-4BAA-88A3-770413CD3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(TINÚN!$K$9,TINÚN!$M$9)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(TINÚN!$K$14,TINÚN!$M$14)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6-4BAA-88A3-770413CD3C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2E7E-4761-8B82-53C6FC3B6080}"/>
              </c:ext>
            </c:extLst>
          </c:dPt>
          <c:dPt>
            <c:idx val="1"/>
            <c:bubble3D val="0"/>
            <c:explosion val="8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E7E-4761-8B82-53C6FC3B6080}"/>
              </c:ext>
            </c:extLst>
          </c:dPt>
          <c:dPt>
            <c:idx val="2"/>
            <c:bubble3D val="0"/>
            <c:explosion val="8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2-2E7E-4761-8B82-53C6FC3B6080}"/>
              </c:ext>
            </c:extLst>
          </c:dPt>
          <c:dPt>
            <c:idx val="3"/>
            <c:bubble3D val="0"/>
            <c:explosion val="8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3-2E7E-4761-8B82-53C6FC3B6080}"/>
              </c:ext>
            </c:extLst>
          </c:dPt>
          <c:dLbls>
            <c:dLbl>
              <c:idx val="0"/>
              <c:layout>
                <c:manualLayout>
                  <c:x val="-3.1337950226101252E-2"/>
                  <c:y val="-0.27665156581454736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7E-4761-8B82-53C6FC3B6080}"/>
                </c:ext>
              </c:extLst>
            </c:dLbl>
            <c:dLbl>
              <c:idx val="1"/>
              <c:layout>
                <c:manualLayout>
                  <c:x val="5.0384884678114528E-2"/>
                  <c:y val="-1.5969339337468809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4B15DD4A-C6CF-46FF-B892-932364F714A1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2335AEAD-BF22-4FA5-9B83-C9E25CCCB53D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7E-4761-8B82-53C6FC3B6080}"/>
                </c:ext>
              </c:extLst>
            </c:dLbl>
            <c:dLbl>
              <c:idx val="2"/>
              <c:layout>
                <c:manualLayout>
                  <c:x val="1.8725400288819333E-2"/>
                  <c:y val="-0.32070398734404804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AD857142-3FF4-452A-855D-A67D3A1EBD8B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382C962A-FC6F-47AC-AA7C-6EFD77881E03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FFC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E7E-4761-8B82-53C6FC3B6080}"/>
                </c:ext>
              </c:extLst>
            </c:dLbl>
            <c:dLbl>
              <c:idx val="3"/>
              <c:layout>
                <c:manualLayout>
                  <c:x val="2.2518420137241865E-2"/>
                  <c:y val="-2.8857728400388312E-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7E-4761-8B82-53C6FC3B6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TINÚN!$I$22:$I$25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MORENA</c:v>
                </c:pt>
              </c:strCache>
            </c:strRef>
          </c:cat>
          <c:val>
            <c:numRef>
              <c:f>TINÚN!$L$22:$L$25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0.5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E-4761-8B82-53C6FC3B608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198209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184874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12420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83826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80016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113030</xdr:colOff>
      <xdr:row>19</xdr:row>
      <xdr:rowOff>169545</xdr:rowOff>
    </xdr:from>
    <xdr:to>
      <xdr:col>18</xdr:col>
      <xdr:colOff>672465</xdr:colOff>
      <xdr:row>35</xdr:row>
      <xdr:rowOff>53975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396240</xdr:colOff>
      <xdr:row>8</xdr:row>
      <xdr:rowOff>45720</xdr:rowOff>
    </xdr:from>
    <xdr:to>
      <xdr:col>0</xdr:col>
      <xdr:colOff>1167669</xdr:colOff>
      <xdr:row>9</xdr:row>
      <xdr:rowOff>150459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BD85D7C-0238-4786-91A8-0DE5A2165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" y="1379220"/>
          <a:ext cx="771429" cy="27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zoomScale="93" zoomScaleNormal="75" zoomScaleSheetLayoutView="93" workbookViewId="0">
      <selection activeCell="A4" sqref="A4:G4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45</v>
      </c>
      <c r="B4" s="60"/>
      <c r="C4" s="60"/>
      <c r="D4" s="60"/>
      <c r="E4" s="60"/>
      <c r="F4" s="60"/>
      <c r="G4" s="60"/>
      <c r="H4" s="60" t="s">
        <v>45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32</v>
      </c>
      <c r="B5" s="60"/>
      <c r="C5" s="60"/>
      <c r="D5" s="60"/>
      <c r="E5" s="60"/>
      <c r="F5" s="60"/>
      <c r="G5" s="60"/>
      <c r="H5" s="60" t="s">
        <v>32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31</v>
      </c>
      <c r="B6" s="61"/>
      <c r="C6" s="61"/>
      <c r="D6" s="61"/>
      <c r="E6" s="61"/>
      <c r="F6" s="61"/>
      <c r="G6" s="61"/>
      <c r="H6" s="61" t="s">
        <v>31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10</v>
      </c>
      <c r="B8" s="59"/>
      <c r="C8" s="59"/>
      <c r="D8" s="59"/>
      <c r="E8" s="59"/>
      <c r="F8" s="59"/>
      <c r="G8" s="59"/>
      <c r="H8" s="65" t="s">
        <v>22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33</v>
      </c>
      <c r="C9" s="49"/>
      <c r="D9" s="11"/>
      <c r="G9" s="10"/>
      <c r="H9" s="12"/>
      <c r="I9" s="13"/>
      <c r="K9" s="13" t="s">
        <v>15</v>
      </c>
      <c r="M9" s="13" t="s">
        <v>16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14</v>
      </c>
      <c r="J10" s="53" t="s">
        <v>15</v>
      </c>
      <c r="K10" s="53"/>
      <c r="L10" s="53" t="s">
        <v>16</v>
      </c>
      <c r="M10" s="53"/>
      <c r="N10" s="54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24</v>
      </c>
      <c r="B11" s="57" t="s">
        <v>4</v>
      </c>
      <c r="C11" s="57"/>
      <c r="D11" s="57"/>
      <c r="E11" s="57" t="s">
        <v>5</v>
      </c>
      <c r="F11" s="57"/>
      <c r="G11" s="57"/>
      <c r="I11" s="52"/>
      <c r="J11" s="37" t="s">
        <v>28</v>
      </c>
      <c r="K11" s="37" t="s">
        <v>29</v>
      </c>
      <c r="L11" s="37" t="s">
        <v>28</v>
      </c>
      <c r="M11" s="37" t="s">
        <v>29</v>
      </c>
      <c r="N11" s="55"/>
    </row>
    <row r="12" spans="1:45" s="4" customFormat="1" ht="14.25" x14ac:dyDescent="0.2">
      <c r="A12" s="56"/>
      <c r="B12" s="16" t="s">
        <v>13</v>
      </c>
      <c r="C12" s="16" t="s">
        <v>9</v>
      </c>
      <c r="D12" s="17" t="s">
        <v>8</v>
      </c>
      <c r="E12" s="16" t="s">
        <v>13</v>
      </c>
      <c r="F12" s="16" t="s">
        <v>9</v>
      </c>
      <c r="G12" s="17" t="s">
        <v>8</v>
      </c>
      <c r="I12" s="18" t="s">
        <v>18</v>
      </c>
      <c r="J12" s="18">
        <f>COUNTIF(D13:D17,"H")</f>
        <v>2</v>
      </c>
      <c r="K12" s="40">
        <f>J12/$N12</f>
        <v>0.4</v>
      </c>
      <c r="L12" s="18">
        <f>COUNTIF(D13:D17,"M")</f>
        <v>3</v>
      </c>
      <c r="M12" s="40">
        <f>L12/$N12</f>
        <v>0.6</v>
      </c>
      <c r="N12" s="18">
        <f>SUM(J12,L12)</f>
        <v>5</v>
      </c>
    </row>
    <row r="13" spans="1:45" s="4" customFormat="1" ht="14.25" x14ac:dyDescent="0.2">
      <c r="A13" s="19" t="s">
        <v>25</v>
      </c>
      <c r="B13" s="19" t="s">
        <v>3</v>
      </c>
      <c r="C13" s="19" t="s">
        <v>35</v>
      </c>
      <c r="D13" s="20" t="s">
        <v>7</v>
      </c>
      <c r="E13" s="19" t="s">
        <v>3</v>
      </c>
      <c r="F13" s="19" t="s">
        <v>40</v>
      </c>
      <c r="G13" s="20" t="s">
        <v>7</v>
      </c>
      <c r="I13" s="18" t="s">
        <v>19</v>
      </c>
      <c r="J13" s="18">
        <f>COUNTIF(D22,"H")</f>
        <v>0</v>
      </c>
      <c r="K13" s="40">
        <f>J13/$N13</f>
        <v>0</v>
      </c>
      <c r="L13" s="18">
        <f>COUNTIF(D22,"M")</f>
        <v>1</v>
      </c>
      <c r="M13" s="40">
        <f>L13/$N13</f>
        <v>1</v>
      </c>
      <c r="N13" s="18">
        <f>SUM(J13,L13)</f>
        <v>1</v>
      </c>
    </row>
    <row r="14" spans="1:45" s="4" customFormat="1" ht="14.25" x14ac:dyDescent="0.2">
      <c r="A14" s="19" t="s">
        <v>26</v>
      </c>
      <c r="B14" s="19" t="s">
        <v>3</v>
      </c>
      <c r="C14" s="19" t="s">
        <v>36</v>
      </c>
      <c r="D14" s="20" t="s">
        <v>6</v>
      </c>
      <c r="E14" s="19" t="s">
        <v>3</v>
      </c>
      <c r="F14" s="19" t="s">
        <v>41</v>
      </c>
      <c r="G14" s="20" t="s">
        <v>6</v>
      </c>
      <c r="I14" s="15" t="s">
        <v>17</v>
      </c>
      <c r="J14" s="15">
        <f>SUM(J12:J13)</f>
        <v>2</v>
      </c>
      <c r="K14" s="41">
        <f>J14/N14</f>
        <v>0.33333333333333331</v>
      </c>
      <c r="L14" s="15">
        <f t="shared" ref="L14:N14" si="0">SUM(L12:L13)</f>
        <v>4</v>
      </c>
      <c r="M14" s="41">
        <f>L14/N14</f>
        <v>0.66666666666666663</v>
      </c>
      <c r="N14" s="15">
        <f t="shared" si="0"/>
        <v>6</v>
      </c>
    </row>
    <row r="15" spans="1:45" s="4" customFormat="1" ht="14.25" x14ac:dyDescent="0.2">
      <c r="A15" s="19" t="s">
        <v>26</v>
      </c>
      <c r="B15" s="19" t="s">
        <v>2</v>
      </c>
      <c r="C15" s="19" t="s">
        <v>37</v>
      </c>
      <c r="D15" s="20" t="s">
        <v>7</v>
      </c>
      <c r="E15" s="19" t="s">
        <v>2</v>
      </c>
      <c r="F15" s="19" t="s">
        <v>42</v>
      </c>
      <c r="G15" s="20" t="s">
        <v>7</v>
      </c>
      <c r="I15" s="21" t="s">
        <v>20</v>
      </c>
    </row>
    <row r="16" spans="1:45" s="4" customFormat="1" ht="14.25" x14ac:dyDescent="0.2">
      <c r="A16" s="19" t="s">
        <v>26</v>
      </c>
      <c r="B16" s="19" t="s">
        <v>30</v>
      </c>
      <c r="C16" s="19" t="s">
        <v>38</v>
      </c>
      <c r="D16" s="20" t="s">
        <v>6</v>
      </c>
      <c r="E16" s="19" t="s">
        <v>30</v>
      </c>
      <c r="F16" s="19" t="s">
        <v>43</v>
      </c>
      <c r="G16" s="20" t="s">
        <v>6</v>
      </c>
    </row>
    <row r="17" spans="1:19" s="4" customFormat="1" ht="14.25" x14ac:dyDescent="0.2">
      <c r="A17" s="19" t="s">
        <v>27</v>
      </c>
      <c r="B17" s="19" t="s">
        <v>3</v>
      </c>
      <c r="C17" s="19" t="s">
        <v>39</v>
      </c>
      <c r="D17" s="20" t="s">
        <v>7</v>
      </c>
      <c r="E17" s="19" t="s">
        <v>3</v>
      </c>
      <c r="F17" s="19" t="s">
        <v>44</v>
      </c>
      <c r="G17" s="20" t="s">
        <v>7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11</v>
      </c>
      <c r="B19" s="45"/>
      <c r="C19" s="45"/>
      <c r="D19" s="45"/>
      <c r="E19" s="45"/>
      <c r="F19" s="45"/>
      <c r="G19" s="45"/>
      <c r="H19" s="46" t="s">
        <v>23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5" t="s">
        <v>24</v>
      </c>
      <c r="B21" s="35" t="s">
        <v>12</v>
      </c>
      <c r="C21" s="16" t="s">
        <v>9</v>
      </c>
      <c r="D21" s="36" t="s">
        <v>8</v>
      </c>
      <c r="E21" s="22"/>
      <c r="F21" s="22"/>
      <c r="G21" s="23"/>
      <c r="I21" s="47" t="s">
        <v>21</v>
      </c>
      <c r="J21" s="48"/>
      <c r="K21" s="38" t="s">
        <v>17</v>
      </c>
      <c r="L21" s="44" t="s">
        <v>29</v>
      </c>
      <c r="M21" s="24"/>
    </row>
    <row r="22" spans="1:19" s="4" customFormat="1" ht="14.25" x14ac:dyDescent="0.2">
      <c r="A22" s="19" t="s">
        <v>26</v>
      </c>
      <c r="B22" s="19" t="s">
        <v>1</v>
      </c>
      <c r="C22" s="19" t="s">
        <v>34</v>
      </c>
      <c r="D22" s="20" t="s">
        <v>7</v>
      </c>
      <c r="E22" s="22"/>
      <c r="F22" s="22"/>
      <c r="G22" s="23"/>
      <c r="I22" s="25" t="s">
        <v>2</v>
      </c>
      <c r="J22" s="26"/>
      <c r="K22" s="39">
        <f xml:space="preserve"> COUNTIF($B$13:$B$17,I22)+COUNTIF($B$22,I22)</f>
        <v>1</v>
      </c>
      <c r="L22" s="42">
        <f>K22/$K$26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</v>
      </c>
      <c r="J23" s="26"/>
      <c r="K23" s="39">
        <f xml:space="preserve"> COUNTIF($B$13:$B$17,I23)+COUNTIF($B$22,I23)</f>
        <v>3</v>
      </c>
      <c r="L23" s="42">
        <f>K23/$K$26</f>
        <v>0.5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30</v>
      </c>
      <c r="J24" s="26"/>
      <c r="K24" s="39">
        <f xml:space="preserve"> COUNTIF($B$13:$B$17,I24)+COUNTIF($B$22,I24)</f>
        <v>1</v>
      </c>
      <c r="L24" s="42">
        <f>K24/$K$26</f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5" t="s">
        <v>1</v>
      </c>
      <c r="J25" s="26"/>
      <c r="K25" s="39">
        <f xml:space="preserve"> COUNTIF($B$13:$B$17,I25)+COUNTIF($B$22,I25)</f>
        <v>1</v>
      </c>
      <c r="L25" s="42">
        <f>K25/$K$26</f>
        <v>0.16666666666666666</v>
      </c>
      <c r="M25" s="27"/>
    </row>
    <row r="26" spans="1:19" s="4" customFormat="1" x14ac:dyDescent="0.25">
      <c r="A26" s="10"/>
      <c r="D26" s="11"/>
      <c r="E26" s="8"/>
      <c r="F26" s="8"/>
      <c r="G26" s="28"/>
      <c r="I26" s="33" t="s">
        <v>17</v>
      </c>
      <c r="J26" s="34"/>
      <c r="K26" s="29">
        <f>SUM(K22:K25)</f>
        <v>6</v>
      </c>
      <c r="L26" s="43">
        <f>K26/K26</f>
        <v>1</v>
      </c>
      <c r="M26" s="30"/>
    </row>
    <row r="27" spans="1:19" s="4" customFormat="1" ht="14.25" x14ac:dyDescent="0.2">
      <c r="A27" s="10"/>
      <c r="D27" s="11"/>
      <c r="E27" s="8"/>
      <c r="F27" s="8"/>
      <c r="G27" s="28"/>
      <c r="I27" s="21" t="s">
        <v>20</v>
      </c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ht="15" customHeight="1" x14ac:dyDescent="0.25"/>
    <row r="38" spans="1:7" ht="22.5" customHeight="1" x14ac:dyDescent="0.25"/>
  </sheetData>
  <mergeCells count="25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TINÚN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2022-02-04T18:57:43Z</dcterms:modified>
</cp:coreProperties>
</file>